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345" windowWidth="14805" windowHeight="7770"/>
  </bookViews>
  <sheets>
    <sheet name="Table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C64" i="1"/>
  <c r="D64" s="1"/>
  <c r="C48" l="1"/>
  <c r="B48"/>
  <c r="B64" l="1"/>
  <c r="C62"/>
  <c r="B62"/>
  <c r="C60"/>
  <c r="C67" s="1"/>
  <c r="B60"/>
  <c r="B67" s="1"/>
  <c r="C53"/>
  <c r="C56"/>
  <c r="D55"/>
  <c r="D54"/>
  <c r="D53" s="1"/>
  <c r="D52" s="1"/>
  <c r="D57"/>
  <c r="D56" s="1"/>
  <c r="D41"/>
  <c r="D42"/>
  <c r="D43"/>
  <c r="D44"/>
  <c r="D60" s="1"/>
  <c r="D67" s="1"/>
  <c r="D45"/>
  <c r="D46"/>
  <c r="D40"/>
  <c r="C52" l="1"/>
  <c r="D62"/>
  <c r="C39"/>
  <c r="C38" s="1"/>
  <c r="D39"/>
  <c r="D38" s="1"/>
  <c r="B39"/>
  <c r="D25"/>
  <c r="C47"/>
  <c r="D50"/>
  <c r="D49"/>
  <c r="B27"/>
  <c r="C24"/>
  <c r="C23" s="1"/>
  <c r="D24"/>
  <c r="D23" s="1"/>
  <c r="D18"/>
  <c r="D19"/>
  <c r="D20"/>
  <c r="D21"/>
  <c r="D22"/>
  <c r="D17"/>
  <c r="C16"/>
  <c r="D16"/>
  <c r="B16"/>
  <c r="D15"/>
  <c r="C14"/>
  <c r="C13" s="1"/>
  <c r="D14"/>
  <c r="D13" s="1"/>
  <c r="B14"/>
  <c r="B13" s="1"/>
  <c r="C8"/>
  <c r="C7" s="1"/>
  <c r="D10"/>
  <c r="D11"/>
  <c r="D9"/>
  <c r="D8" s="1"/>
  <c r="D7" s="1"/>
  <c r="D48" l="1"/>
  <c r="D47" s="1"/>
  <c r="C29"/>
  <c r="C27" s="1"/>
  <c r="D30"/>
  <c r="D37" l="1"/>
  <c r="C36" l="1"/>
  <c r="D36" s="1"/>
  <c r="B56" l="1"/>
  <c r="B53"/>
  <c r="B52" s="1"/>
  <c r="B47"/>
  <c r="B38"/>
  <c r="B24"/>
  <c r="B23" s="1"/>
  <c r="B8"/>
  <c r="B7" s="1"/>
  <c r="D28"/>
  <c r="C26"/>
  <c r="B26"/>
  <c r="D29"/>
  <c r="D35"/>
  <c r="D34"/>
  <c r="D33"/>
  <c r="C35"/>
  <c r="C32"/>
  <c r="B35"/>
  <c r="B32"/>
  <c r="B31" l="1"/>
  <c r="B58" s="1"/>
  <c r="D27"/>
  <c r="C31"/>
  <c r="C58" s="1"/>
  <c r="D32"/>
  <c r="D31" s="1"/>
  <c r="D26"/>
  <c r="D58" s="1"/>
  <c r="C65" l="1"/>
  <c r="C61"/>
  <c r="C68" s="1"/>
  <c r="B61"/>
  <c r="B68" s="1"/>
  <c r="B65"/>
  <c r="D61"/>
  <c r="D68" s="1"/>
  <c r="D65"/>
</calcChain>
</file>

<file path=xl/sharedStrings.xml><?xml version="1.0" encoding="utf-8"?>
<sst xmlns="http://schemas.openxmlformats.org/spreadsheetml/2006/main" count="72" uniqueCount="64">
  <si>
    <t/>
  </si>
  <si>
    <t>Перечень объектов</t>
  </si>
  <si>
    <t>Сумма</t>
  </si>
  <si>
    <t>Министерство транспорта и дорожного хозяйства Мурманской области</t>
  </si>
  <si>
    <t>Государственная программа 12. "Развитие транспортной системы"</t>
  </si>
  <si>
    <t>Подпрограмма 1. "Автомобильные дороги Мурманской области"</t>
  </si>
  <si>
    <t>Приведение в нормативное состояние элементов обустройства автомобильных дорог  (автобусные остановки, пешеходные переходы и прочее) в рамках работы по реконструкции</t>
  </si>
  <si>
    <t>Проектно - изыскательские и прочие работы</t>
  </si>
  <si>
    <t>Реконструкция автомобильной дороги Кандалакша-Алакуртти-КПП «Салла», км 130-км 145</t>
  </si>
  <si>
    <t>Министерство строительства и территориального развития Мурманской области</t>
  </si>
  <si>
    <t>Государственная программа 1. "Развитие здравоохранения"</t>
  </si>
  <si>
    <t>Подпрограмма 4. "Развитие инфраструктуры системы здравоохранения"</t>
  </si>
  <si>
    <t>Разработка предпроектных решений по реконструкции комплекса ГОБУЗ "Мурманский областной онкологический диспансер"</t>
  </si>
  <si>
    <t>Государственная программа 3. "Социальная поддержка граждан и развитие социально-трудовых отношений"</t>
  </si>
  <si>
    <t>Подпрограмма 1. "Модернизация системы социального обслуживания населения Мурманской области"</t>
  </si>
  <si>
    <t>Реконструкция психоневрологического интерната по адресу: г.Апатиты, ул.Лесная, 51, 3 очередь (III ЭТАП. Спальный корпус №3, VI ЭТАП. Пищеблок со столовой с переходными галереями)</t>
  </si>
  <si>
    <t>Государственная программа 4. "Развитие физической культуры и спорта"</t>
  </si>
  <si>
    <t>Подпрограмма 3. "Развитие спортивной инфраструктуры"</t>
  </si>
  <si>
    <t>Строительство объекта «Лыжероллерная трасса. Водоотводные сооружения лыжного стадиона спорткомплекса «Долина Уюта» в г. Мурманске»</t>
  </si>
  <si>
    <t>Государственная программа 5. "Развитие культуры и сохранение культурного наследия региона"</t>
  </si>
  <si>
    <t>Подпрограмма 2. "Искусство"</t>
  </si>
  <si>
    <t>Реконструкция здания государственного областного автономного учреждения культуры "Мурманская областная филармония", г. Мурманск, ул. С.Перовской, д. 3</t>
  </si>
  <si>
    <t>Реконструкция здания государственного областного автономного учреждения культуры "Мурманский областной драматический театр" в целях приспособления объекта культурного наследия для современного использования, г. Мурманск, просп. Ленина, д. 49</t>
  </si>
  <si>
    <t>Государственная программа 7. "Обеспечение комфортной среды проживания населения региона"</t>
  </si>
  <si>
    <t>Подпрограмма 1. "Обеспечение доступным и комфортным жильем и коммунальными услугами граждан Мурманской области"</t>
  </si>
  <si>
    <t>Строительство  Южных ОСК, г. Мурманск</t>
  </si>
  <si>
    <t>Государственная программа 8. "Обеспечение общественного порядка и безопасности населения региона"</t>
  </si>
  <si>
    <t>Подпрограмма 2. "Обеспечение пожарной безопасности"</t>
  </si>
  <si>
    <t>Реконструкция здания котельной под депо в с.Териберка</t>
  </si>
  <si>
    <t>Комитет по обеспечению безопасности населения Мурманской области</t>
  </si>
  <si>
    <t>Пожарное депо на 4 автомобиля в п.г.т.Умба</t>
  </si>
  <si>
    <t>Создание системы вызова экстренных служб "112"</t>
  </si>
  <si>
    <t>Подпрограмма 3. "Обеспечение защиты населения и территорий от чрезвычайных ситуаций"</t>
  </si>
  <si>
    <t>Реконструкция региональной автоматизированной системы централизованного оповещения (РАСЦО) населения Мурманской области</t>
  </si>
  <si>
    <t>Сумма с учетом изменений</t>
  </si>
  <si>
    <t>Подпрограмма 1. "Наследие"</t>
  </si>
  <si>
    <t>Реконструкция здания государственного областного бюджетного учреждения культуры "Мурманская государственная областная универсальная научная библиотека", г. Мурманск, ул. С. Перовской, д. 21-а</t>
  </si>
  <si>
    <t>Реконструкция здания государственного областного бюджетного учреждения культуры "Мурманский областной краеведческий музей" в целях приспособления объекта культурного наследия для современного использования, г. Мурманск, просп. Ленина, д. 90</t>
  </si>
  <si>
    <t>Межшкольный стадион в г. Мурманске, ГАОУМО ДОД "Лапландия"</t>
  </si>
  <si>
    <t>Сумма изменений (+, -)</t>
  </si>
  <si>
    <t>Плавательный бассейн в г. Кандалакша</t>
  </si>
  <si>
    <t>Реконструкция ПТК "ОСК пгт. Кильдинстрой" (разработка ПД+экспертиза, стадия "П")</t>
  </si>
  <si>
    <t>Реконструкция ПТК "ОСК н.п. Шонгуй" (разработка ПД+экспертиза, стадия "П")</t>
  </si>
  <si>
    <t>Подпрограмма 3.  "Охрана здоровья матери и ребенка"</t>
  </si>
  <si>
    <t>Областная детская многопрофильная больница в г.Мурманске</t>
  </si>
  <si>
    <t>Здание стационара ГОБУЗ "Мурманский областной психоневрологический диспансер". Пристройка второго эвакуационного пути</t>
  </si>
  <si>
    <t>Фельдшерско-акушерский пункт в с. Варзуга Терского района</t>
  </si>
  <si>
    <t>Фельдшерско-акушерский пункт в с. Чапома Терского района</t>
  </si>
  <si>
    <t>Фельдшерско-акушерский пункт в н.п. Минькино Кольского района</t>
  </si>
  <si>
    <t>Фельдшерско-акушерский пункт в с. Ура-Губа Кольского района</t>
  </si>
  <si>
    <t xml:space="preserve">Реконструкция здания "Центр обработки вызовов системы "112" </t>
  </si>
  <si>
    <t>рублей</t>
  </si>
  <si>
    <t>Строительство жилья для граждан, проживающих в аварийном жилищном фонде, г.п. Кандалакша (за счет средств областного бюджета)</t>
  </si>
  <si>
    <t>Строительство жилья для граждан, проживающих в аварийном жилищном фонде, г.п. Кандалакша (за счет средств ГК-ФСРЖКХ)</t>
  </si>
  <si>
    <t>Строительство жилья для граждан, проживающих в аварийном жилищном фонде, с.п.Териберка (за счет средств областного бюджета)</t>
  </si>
  <si>
    <t>Строительство жилья для граждан, проживающих в аварийном жилищном фонде, с.п.Териберка (за счет средств ГК-ФСРЖКХ)</t>
  </si>
  <si>
    <t xml:space="preserve">ВСЕГО, из них </t>
  </si>
  <si>
    <t xml:space="preserve">средства федерального бюджета </t>
  </si>
  <si>
    <t>средства ГК-ФСРЖКХ</t>
  </si>
  <si>
    <t xml:space="preserve">средства областного бюджета </t>
  </si>
  <si>
    <t>МЕЖБЮДЖЕТНЫЕ ТРАНСФЕРТЫ, из них</t>
  </si>
  <si>
    <t>средств федерального бюджета</t>
  </si>
  <si>
    <t>ИТОГО с учетом межбюджетных трансфертов, из них</t>
  </si>
  <si>
    <t>ПЕРЕЧЕНЬ 
объектов капитального строительства, 
финансируемых из областного бюджета 
в текущем финансовом году</t>
  </si>
</sst>
</file>

<file path=xl/styles.xml><?xml version="1.0" encoding="utf-8"?>
<styleSheet xmlns="http://schemas.openxmlformats.org/spreadsheetml/2006/main">
  <fonts count="13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top" wrapText="1"/>
    </xf>
    <xf numFmtId="0" fontId="8" fillId="3" borderId="0"/>
  </cellStyleXfs>
  <cellXfs count="63">
    <xf numFmtId="0" fontId="0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right" vertical="center" wrapText="1"/>
    </xf>
    <xf numFmtId="4" fontId="0" fillId="0" borderId="3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0" fillId="0" borderId="2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4" fillId="4" borderId="1" xfId="0" applyFont="1" applyFill="1" applyBorder="1" applyAlignment="1">
      <alignment horizontal="left" vertical="center" wrapText="1"/>
    </xf>
    <xf numFmtId="4" fontId="4" fillId="4" borderId="3" xfId="0" applyNumberFormat="1" applyFont="1" applyFill="1" applyBorder="1" applyAlignment="1">
      <alignment horizontal="right" vertical="center" wrapText="1"/>
    </xf>
    <xf numFmtId="4" fontId="4" fillId="4" borderId="2" xfId="0" applyNumberFormat="1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9" fillId="2" borderId="4" xfId="1" applyFont="1" applyFill="1" applyBorder="1" applyAlignment="1">
      <alignment vertical="top" wrapText="1"/>
    </xf>
    <xf numFmtId="4" fontId="0" fillId="0" borderId="2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0" fillId="4" borderId="2" xfId="0" applyNumberFormat="1" applyFont="1" applyFill="1" applyBorder="1" applyAlignment="1">
      <alignment horizontal="left" vertical="top"/>
    </xf>
    <xf numFmtId="0" fontId="11" fillId="2" borderId="2" xfId="0" applyNumberFormat="1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11" fillId="2" borderId="7" xfId="0" applyNumberFormat="1" applyFont="1" applyFill="1" applyBorder="1" applyAlignment="1">
      <alignment horizontal="left" vertical="top"/>
    </xf>
    <xf numFmtId="4" fontId="0" fillId="0" borderId="5" xfId="0" applyNumberFormat="1" applyFont="1" applyFill="1" applyBorder="1" applyAlignment="1">
      <alignment horizontal="right" vertical="center" wrapText="1"/>
    </xf>
    <xf numFmtId="0" fontId="10" fillId="4" borderId="8" xfId="0" applyNumberFormat="1" applyFont="1" applyFill="1" applyBorder="1" applyAlignment="1">
      <alignment horizontal="left" vertical="top"/>
    </xf>
    <xf numFmtId="0" fontId="11" fillId="2" borderId="9" xfId="0" applyNumberFormat="1" applyFont="1" applyFill="1" applyBorder="1" applyAlignment="1">
      <alignment horizontal="left" vertical="top"/>
    </xf>
    <xf numFmtId="0" fontId="11" fillId="2" borderId="10" xfId="0" applyNumberFormat="1" applyFont="1" applyFill="1" applyBorder="1" applyAlignment="1">
      <alignment horizontal="left" vertical="top"/>
    </xf>
    <xf numFmtId="0" fontId="12" fillId="0" borderId="0" xfId="0" applyFont="1" applyFill="1" applyAlignment="1">
      <alignment horizontal="right" wrapText="1"/>
    </xf>
    <xf numFmtId="4" fontId="0" fillId="0" borderId="7" xfId="0" applyNumberFormat="1" applyFont="1" applyFill="1" applyBorder="1" applyAlignment="1">
      <alignment vertical="top" wrapText="1"/>
    </xf>
    <xf numFmtId="4" fontId="5" fillId="0" borderId="7" xfId="0" applyNumberFormat="1" applyFont="1" applyFill="1" applyBorder="1" applyAlignment="1">
      <alignment horizontal="right" vertical="center" wrapText="1"/>
    </xf>
    <xf numFmtId="4" fontId="0" fillId="0" borderId="2" xfId="0" applyNumberFormat="1" applyFont="1" applyFill="1" applyBorder="1" applyAlignment="1">
      <alignment vertical="top" wrapText="1"/>
    </xf>
    <xf numFmtId="4" fontId="4" fillId="4" borderId="11" xfId="0" applyNumberFormat="1" applyFont="1" applyFill="1" applyBorder="1" applyAlignment="1">
      <alignment horizontal="right" vertical="center" wrapText="1"/>
    </xf>
    <xf numFmtId="4" fontId="4" fillId="4" borderId="12" xfId="0" applyNumberFormat="1" applyFont="1" applyFill="1" applyBorder="1" applyAlignment="1">
      <alignment horizontal="right" vertical="center" wrapText="1"/>
    </xf>
    <xf numFmtId="4" fontId="0" fillId="0" borderId="13" xfId="0" applyNumberFormat="1" applyFont="1" applyFill="1" applyBorder="1" applyAlignment="1">
      <alignment vertical="top" wrapText="1"/>
    </xf>
    <xf numFmtId="4" fontId="0" fillId="0" borderId="14" xfId="0" applyNumberFormat="1" applyFont="1" applyFill="1" applyBorder="1" applyAlignment="1">
      <alignment vertical="top" wrapText="1"/>
    </xf>
    <xf numFmtId="4" fontId="0" fillId="0" borderId="15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center" wrapText="1"/>
    </xf>
    <xf numFmtId="4" fontId="0" fillId="0" borderId="4" xfId="0" applyNumberFormat="1" applyFont="1" applyFill="1" applyBorder="1" applyAlignment="1">
      <alignment vertical="top" wrapText="1"/>
    </xf>
    <xf numFmtId="4" fontId="0" fillId="0" borderId="6" xfId="0" applyNumberFormat="1" applyFont="1" applyFill="1" applyBorder="1" applyAlignment="1">
      <alignment vertical="center" wrapText="1"/>
    </xf>
    <xf numFmtId="4" fontId="0" fillId="0" borderId="7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top" wrapText="1"/>
    </xf>
    <xf numFmtId="0" fontId="0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0" fillId="0" borderId="17" xfId="0" applyFont="1" applyFill="1" applyBorder="1" applyAlignment="1">
      <alignment vertical="top" wrapText="1"/>
    </xf>
    <xf numFmtId="0" fontId="0" fillId="0" borderId="18" xfId="0" applyFont="1" applyFill="1" applyBorder="1" applyAlignment="1">
      <alignment vertical="top" wrapText="1"/>
    </xf>
    <xf numFmtId="0" fontId="3" fillId="0" borderId="19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20" xfId="0" applyFont="1" applyFill="1" applyBorder="1" applyAlignment="1">
      <alignment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77;&#1088;&#1077;&#1095;&#1077;&#1085;&#1100;_&#1054;&#1050;&#1057;%20&#1084;&#1091;&#108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1"/>
    </sheetNames>
    <sheetDataSet>
      <sheetData sheetId="0">
        <row r="26">
          <cell r="B26">
            <v>102062700</v>
          </cell>
          <cell r="C26">
            <v>3515920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8"/>
  <sheetViews>
    <sheetView tabSelected="1" workbookViewId="0">
      <selection activeCell="H5" sqref="H5"/>
    </sheetView>
  </sheetViews>
  <sheetFormatPr defaultRowHeight="12.75"/>
  <cols>
    <col min="1" max="1" width="93.33203125" customWidth="1"/>
    <col min="2" max="2" width="17.5" bestFit="1" customWidth="1"/>
    <col min="3" max="3" width="20.6640625" customWidth="1"/>
    <col min="4" max="5" width="19" customWidth="1"/>
  </cols>
  <sheetData>
    <row r="1" spans="1:4">
      <c r="A1" t="s">
        <v>0</v>
      </c>
    </row>
    <row r="2" spans="1:4" ht="8.25" customHeight="1">
      <c r="A2" s="52" t="s">
        <v>0</v>
      </c>
      <c r="B2" s="52"/>
    </row>
    <row r="3" spans="1:4" ht="68.25" customHeight="1">
      <c r="A3" s="54" t="s">
        <v>63</v>
      </c>
      <c r="B3" s="54"/>
      <c r="C3" s="55"/>
      <c r="D3" s="55"/>
    </row>
    <row r="4" spans="1:4" ht="15.75">
      <c r="A4" s="53"/>
      <c r="B4" s="53"/>
      <c r="D4" s="38" t="s">
        <v>51</v>
      </c>
    </row>
    <row r="5" spans="1:4" ht="42.75">
      <c r="A5" s="3" t="s">
        <v>1</v>
      </c>
      <c r="B5" s="4" t="s">
        <v>2</v>
      </c>
      <c r="C5" s="16" t="s">
        <v>39</v>
      </c>
      <c r="D5" s="7" t="s">
        <v>34</v>
      </c>
    </row>
    <row r="6" spans="1:4" ht="14.25">
      <c r="A6" s="60" t="s">
        <v>3</v>
      </c>
      <c r="B6" s="61"/>
      <c r="C6" s="55"/>
      <c r="D6" s="62"/>
    </row>
    <row r="7" spans="1:4">
      <c r="A7" s="13" t="s">
        <v>4</v>
      </c>
      <c r="B7" s="14">
        <f>B8</f>
        <v>202989420</v>
      </c>
      <c r="C7" s="14">
        <f t="shared" ref="C7:D7" si="0">C8</f>
        <v>0</v>
      </c>
      <c r="D7" s="15">
        <f t="shared" si="0"/>
        <v>202989420</v>
      </c>
    </row>
    <row r="8" spans="1:4">
      <c r="A8" s="1" t="s">
        <v>5</v>
      </c>
      <c r="B8" s="5">
        <f>B9+B10+B11</f>
        <v>202989420</v>
      </c>
      <c r="C8" s="5">
        <f t="shared" ref="C8:D8" si="1">C9+C10+C11</f>
        <v>0</v>
      </c>
      <c r="D8" s="8">
        <f t="shared" si="1"/>
        <v>202989420</v>
      </c>
    </row>
    <row r="9" spans="1:4" ht="25.5">
      <c r="A9" s="2" t="s">
        <v>6</v>
      </c>
      <c r="B9" s="6">
        <v>10000000</v>
      </c>
      <c r="C9" s="47">
        <v>0</v>
      </c>
      <c r="D9" s="9">
        <f>B9+C9</f>
        <v>10000000</v>
      </c>
    </row>
    <row r="10" spans="1:4">
      <c r="A10" s="2" t="s">
        <v>7</v>
      </c>
      <c r="B10" s="6">
        <v>10000000</v>
      </c>
      <c r="C10" s="47">
        <v>0</v>
      </c>
      <c r="D10" s="9">
        <f t="shared" ref="D10:D11" si="2">B10+C10</f>
        <v>10000000</v>
      </c>
    </row>
    <row r="11" spans="1:4">
      <c r="A11" s="2" t="s">
        <v>8</v>
      </c>
      <c r="B11" s="6">
        <v>182989420</v>
      </c>
      <c r="C11" s="47">
        <v>0</v>
      </c>
      <c r="D11" s="9">
        <f t="shared" si="2"/>
        <v>182989420</v>
      </c>
    </row>
    <row r="12" spans="1:4" ht="14.25">
      <c r="A12" s="60" t="s">
        <v>9</v>
      </c>
      <c r="B12" s="61"/>
      <c r="C12" s="55"/>
      <c r="D12" s="62"/>
    </row>
    <row r="13" spans="1:4">
      <c r="A13" s="17" t="s">
        <v>10</v>
      </c>
      <c r="B13" s="15">
        <f>B14+B16</f>
        <v>3500000</v>
      </c>
      <c r="C13" s="15">
        <f t="shared" ref="C13:D13" si="3">C14+C16</f>
        <v>18310800</v>
      </c>
      <c r="D13" s="15">
        <f t="shared" si="3"/>
        <v>21810800</v>
      </c>
    </row>
    <row r="14" spans="1:4" s="11" customFormat="1">
      <c r="A14" s="18" t="s">
        <v>43</v>
      </c>
      <c r="B14" s="8">
        <f>B15</f>
        <v>0</v>
      </c>
      <c r="C14" s="8">
        <f t="shared" ref="C14:D14" si="4">C15</f>
        <v>409900</v>
      </c>
      <c r="D14" s="8">
        <f t="shared" si="4"/>
        <v>409900</v>
      </c>
    </row>
    <row r="15" spans="1:4" s="11" customFormat="1">
      <c r="A15" s="19" t="s">
        <v>44</v>
      </c>
      <c r="B15" s="26">
        <v>0</v>
      </c>
      <c r="C15" s="41">
        <v>409900</v>
      </c>
      <c r="D15" s="41">
        <f>B15+C15</f>
        <v>409900</v>
      </c>
    </row>
    <row r="16" spans="1:4">
      <c r="A16" s="20" t="s">
        <v>11</v>
      </c>
      <c r="B16" s="8">
        <f>B17+B18+B19+B20+B21+B22</f>
        <v>3500000</v>
      </c>
      <c r="C16" s="8">
        <f t="shared" ref="C16:D16" si="5">C17+C18+C19+C20+C21+C22</f>
        <v>17900900</v>
      </c>
      <c r="D16" s="8">
        <f t="shared" si="5"/>
        <v>21400900</v>
      </c>
    </row>
    <row r="17" spans="1:5" ht="25.5">
      <c r="A17" s="21" t="s">
        <v>12</v>
      </c>
      <c r="B17" s="25">
        <v>3500000</v>
      </c>
      <c r="C17" s="9">
        <v>0</v>
      </c>
      <c r="D17" s="9">
        <f>B17+C17</f>
        <v>3500000</v>
      </c>
    </row>
    <row r="18" spans="1:5" s="11" customFormat="1" ht="25.5">
      <c r="A18" s="19" t="s">
        <v>45</v>
      </c>
      <c r="B18" s="25">
        <v>0</v>
      </c>
      <c r="C18" s="9">
        <v>2593100</v>
      </c>
      <c r="D18" s="9">
        <f t="shared" ref="D18:D22" si="6">B18+C18</f>
        <v>2593100</v>
      </c>
    </row>
    <row r="19" spans="1:5" s="11" customFormat="1">
      <c r="A19" s="19" t="s">
        <v>46</v>
      </c>
      <c r="B19" s="25">
        <v>0</v>
      </c>
      <c r="C19" s="41">
        <v>2137700</v>
      </c>
      <c r="D19" s="41">
        <f t="shared" si="6"/>
        <v>2137700</v>
      </c>
    </row>
    <row r="20" spans="1:5" s="11" customFormat="1">
      <c r="A20" s="19" t="s">
        <v>47</v>
      </c>
      <c r="B20" s="25">
        <v>0</v>
      </c>
      <c r="C20" s="41">
        <v>3880000</v>
      </c>
      <c r="D20" s="41">
        <f t="shared" si="6"/>
        <v>3880000</v>
      </c>
    </row>
    <row r="21" spans="1:5" s="11" customFormat="1">
      <c r="A21" s="19" t="s">
        <v>48</v>
      </c>
      <c r="B21" s="25">
        <v>0</v>
      </c>
      <c r="C21" s="41">
        <v>8999800</v>
      </c>
      <c r="D21" s="41">
        <f t="shared" si="6"/>
        <v>8999800</v>
      </c>
    </row>
    <row r="22" spans="1:5" s="11" customFormat="1">
      <c r="A22" s="19" t="s">
        <v>49</v>
      </c>
      <c r="B22" s="25">
        <v>0</v>
      </c>
      <c r="C22" s="41">
        <v>290300</v>
      </c>
      <c r="D22" s="41">
        <f t="shared" si="6"/>
        <v>290300</v>
      </c>
    </row>
    <row r="23" spans="1:5" ht="25.5">
      <c r="A23" s="17" t="s">
        <v>13</v>
      </c>
      <c r="B23" s="15">
        <f>B24</f>
        <v>88700000</v>
      </c>
      <c r="C23" s="15">
        <f t="shared" ref="C23:D23" si="7">C24</f>
        <v>0</v>
      </c>
      <c r="D23" s="15">
        <f t="shared" si="7"/>
        <v>88700000</v>
      </c>
    </row>
    <row r="24" spans="1:5" ht="25.5">
      <c r="A24" s="20" t="s">
        <v>14</v>
      </c>
      <c r="B24" s="8">
        <f>B25</f>
        <v>88700000</v>
      </c>
      <c r="C24" s="8">
        <f t="shared" ref="C24:D24" si="8">C25</f>
        <v>0</v>
      </c>
      <c r="D24" s="8">
        <f t="shared" si="8"/>
        <v>88700000</v>
      </c>
    </row>
    <row r="25" spans="1:5" ht="38.25">
      <c r="A25" s="21" t="s">
        <v>15</v>
      </c>
      <c r="B25" s="25">
        <v>88700000</v>
      </c>
      <c r="C25" s="9">
        <v>0</v>
      </c>
      <c r="D25" s="9">
        <f>B25+C25</f>
        <v>88700000</v>
      </c>
    </row>
    <row r="26" spans="1:5">
      <c r="A26" s="17" t="s">
        <v>16</v>
      </c>
      <c r="B26" s="15">
        <f>B27</f>
        <v>24708900</v>
      </c>
      <c r="C26" s="15">
        <f t="shared" ref="C26:D26" si="9">C27</f>
        <v>7298200</v>
      </c>
      <c r="D26" s="15">
        <f t="shared" si="9"/>
        <v>32007100</v>
      </c>
    </row>
    <row r="27" spans="1:5">
      <c r="A27" s="20" t="s">
        <v>17</v>
      </c>
      <c r="B27" s="8">
        <f>B28+B29+B30</f>
        <v>24708900</v>
      </c>
      <c r="C27" s="8">
        <f t="shared" ref="C27:D27" si="10">C28+C29+C30</f>
        <v>7298200</v>
      </c>
      <c r="D27" s="8">
        <f t="shared" si="10"/>
        <v>32007100</v>
      </c>
    </row>
    <row r="28" spans="1:5" ht="25.5">
      <c r="A28" s="21" t="s">
        <v>18</v>
      </c>
      <c r="B28" s="25">
        <v>24708900</v>
      </c>
      <c r="C28" s="9">
        <v>0</v>
      </c>
      <c r="D28" s="9">
        <f>B28+C28</f>
        <v>24708900</v>
      </c>
    </row>
    <row r="29" spans="1:5">
      <c r="A29" s="21" t="s">
        <v>38</v>
      </c>
      <c r="B29" s="25">
        <v>0</v>
      </c>
      <c r="C29" s="9">
        <f>5000000-2500000</f>
        <v>2500000</v>
      </c>
      <c r="D29" s="9">
        <f>B29+C29</f>
        <v>2500000</v>
      </c>
      <c r="E29" s="12"/>
    </row>
    <row r="30" spans="1:5" s="10" customFormat="1">
      <c r="A30" s="21" t="s">
        <v>40</v>
      </c>
      <c r="B30" s="25">
        <v>0</v>
      </c>
      <c r="C30" s="9">
        <v>4798200</v>
      </c>
      <c r="D30" s="9">
        <f>B30+C30</f>
        <v>4798200</v>
      </c>
      <c r="E30" s="12"/>
    </row>
    <row r="31" spans="1:5" ht="25.5">
      <c r="A31" s="17" t="s">
        <v>19</v>
      </c>
      <c r="B31" s="15">
        <f>B32+B35</f>
        <v>188774870</v>
      </c>
      <c r="C31" s="15">
        <f>C32+C35</f>
        <v>0</v>
      </c>
      <c r="D31" s="15">
        <f>D32+D35</f>
        <v>188774870</v>
      </c>
    </row>
    <row r="32" spans="1:5">
      <c r="A32" s="22" t="s">
        <v>35</v>
      </c>
      <c r="B32" s="8">
        <f>B33+B34</f>
        <v>0</v>
      </c>
      <c r="C32" s="8">
        <f>C33+C34</f>
        <v>7009212</v>
      </c>
      <c r="D32" s="8">
        <f>D33+D34</f>
        <v>7009212</v>
      </c>
    </row>
    <row r="33" spans="1:4" ht="38.25">
      <c r="A33" s="19" t="s">
        <v>36</v>
      </c>
      <c r="B33" s="26">
        <v>0</v>
      </c>
      <c r="C33" s="9">
        <v>4712400</v>
      </c>
      <c r="D33" s="9">
        <f>B33+C33</f>
        <v>4712400</v>
      </c>
    </row>
    <row r="34" spans="1:4" ht="38.25">
      <c r="A34" s="19" t="s">
        <v>37</v>
      </c>
      <c r="B34" s="26">
        <v>0</v>
      </c>
      <c r="C34" s="9">
        <v>2296812</v>
      </c>
      <c r="D34" s="9">
        <f>B34+C34</f>
        <v>2296812</v>
      </c>
    </row>
    <row r="35" spans="1:4">
      <c r="A35" s="20" t="s">
        <v>20</v>
      </c>
      <c r="B35" s="8">
        <f>B36+B37</f>
        <v>188774870</v>
      </c>
      <c r="C35" s="8">
        <f>C36+C37</f>
        <v>-7009212</v>
      </c>
      <c r="D35" s="8">
        <f>D36+D37</f>
        <v>181765658</v>
      </c>
    </row>
    <row r="36" spans="1:4" ht="25.5">
      <c r="A36" s="21" t="s">
        <v>21</v>
      </c>
      <c r="B36" s="25">
        <v>111180000</v>
      </c>
      <c r="C36" s="9">
        <f>-7009212+40000000</f>
        <v>32990788</v>
      </c>
      <c r="D36" s="9">
        <f>B36+C36</f>
        <v>144170788</v>
      </c>
    </row>
    <row r="37" spans="1:4" ht="38.25">
      <c r="A37" s="21" t="s">
        <v>22</v>
      </c>
      <c r="B37" s="25">
        <v>77594870</v>
      </c>
      <c r="C37" s="9">
        <v>-40000000</v>
      </c>
      <c r="D37" s="9">
        <f>B37+C37</f>
        <v>37594870</v>
      </c>
    </row>
    <row r="38" spans="1:4" ht="25.5">
      <c r="A38" s="17" t="s">
        <v>23</v>
      </c>
      <c r="B38" s="15">
        <f>B39</f>
        <v>378777831.63999999</v>
      </c>
      <c r="C38" s="15">
        <f t="shared" ref="C38:D38" si="11">C39</f>
        <v>13919185.68</v>
      </c>
      <c r="D38" s="15">
        <f t="shared" si="11"/>
        <v>392697017.32000005</v>
      </c>
    </row>
    <row r="39" spans="1:4" ht="25.5">
      <c r="A39" s="20" t="s">
        <v>24</v>
      </c>
      <c r="B39" s="8">
        <f>B40+B41+B42+B43+B44+B45+B46</f>
        <v>378777831.63999999</v>
      </c>
      <c r="C39" s="8">
        <f t="shared" ref="C39:D39" si="12">C40+C41+C42+C43+C44+C45+C46</f>
        <v>13919185.68</v>
      </c>
      <c r="D39" s="8">
        <f t="shared" si="12"/>
        <v>392697017.32000005</v>
      </c>
    </row>
    <row r="40" spans="1:4">
      <c r="A40" s="21" t="s">
        <v>25</v>
      </c>
      <c r="B40" s="25">
        <v>38000000</v>
      </c>
      <c r="C40" s="41">
        <v>2717700</v>
      </c>
      <c r="D40" s="9">
        <f>B40+C40</f>
        <v>40717700</v>
      </c>
    </row>
    <row r="41" spans="1:4" s="11" customFormat="1">
      <c r="A41" s="23" t="s">
        <v>41</v>
      </c>
      <c r="B41" s="25">
        <v>0</v>
      </c>
      <c r="C41" s="41">
        <v>12989700</v>
      </c>
      <c r="D41" s="9">
        <f t="shared" ref="D41:D46" si="13">B41+C41</f>
        <v>12989700</v>
      </c>
    </row>
    <row r="42" spans="1:4" s="11" customFormat="1">
      <c r="A42" s="23" t="s">
        <v>42</v>
      </c>
      <c r="B42" s="25">
        <v>0</v>
      </c>
      <c r="C42" s="41">
        <v>15310500</v>
      </c>
      <c r="D42" s="9">
        <f t="shared" si="13"/>
        <v>15310500</v>
      </c>
    </row>
    <row r="43" spans="1:4" ht="25.5">
      <c r="A43" s="27" t="s">
        <v>52</v>
      </c>
      <c r="B43" s="25">
        <v>89275331.480000004</v>
      </c>
      <c r="C43" s="9">
        <v>-23279888.5</v>
      </c>
      <c r="D43" s="9">
        <f t="shared" si="13"/>
        <v>65995442.980000004</v>
      </c>
    </row>
    <row r="44" spans="1:4" s="11" customFormat="1" ht="25.5">
      <c r="A44" s="27" t="s">
        <v>53</v>
      </c>
      <c r="B44" s="25">
        <v>108722136.16</v>
      </c>
      <c r="C44" s="9">
        <v>-17452880</v>
      </c>
      <c r="D44" s="9">
        <f t="shared" si="13"/>
        <v>91269256.159999996</v>
      </c>
    </row>
    <row r="45" spans="1:4" s="11" customFormat="1" ht="25.5">
      <c r="A45" s="27" t="s">
        <v>54</v>
      </c>
      <c r="B45" s="25">
        <v>97903244</v>
      </c>
      <c r="C45" s="9">
        <v>6181174.1799999997</v>
      </c>
      <c r="D45" s="9">
        <f t="shared" si="13"/>
        <v>104084418.18000001</v>
      </c>
    </row>
    <row r="46" spans="1:4" ht="25.5">
      <c r="A46" s="28" t="s">
        <v>55</v>
      </c>
      <c r="B46" s="25">
        <v>44877120</v>
      </c>
      <c r="C46" s="9">
        <v>17452880</v>
      </c>
      <c r="D46" s="9">
        <f t="shared" si="13"/>
        <v>62330000</v>
      </c>
    </row>
    <row r="47" spans="1:4" ht="25.5">
      <c r="A47" s="17" t="s">
        <v>26</v>
      </c>
      <c r="B47" s="15">
        <f>B48</f>
        <v>30000000</v>
      </c>
      <c r="C47" s="15">
        <f t="shared" ref="C47:D47" si="14">C48</f>
        <v>29000000</v>
      </c>
      <c r="D47" s="15">
        <f t="shared" si="14"/>
        <v>59000000</v>
      </c>
    </row>
    <row r="48" spans="1:4" ht="15.6" customHeight="1">
      <c r="A48" s="20" t="s">
        <v>27</v>
      </c>
      <c r="B48" s="8">
        <f>B49+B50</f>
        <v>30000000</v>
      </c>
      <c r="C48" s="8">
        <f t="shared" ref="C48:D48" si="15">C49+C50</f>
        <v>29000000</v>
      </c>
      <c r="D48" s="8">
        <f t="shared" si="15"/>
        <v>59000000</v>
      </c>
    </row>
    <row r="49" spans="1:4">
      <c r="A49" s="21" t="s">
        <v>28</v>
      </c>
      <c r="B49" s="25">
        <v>30000000</v>
      </c>
      <c r="C49" s="41">
        <v>0</v>
      </c>
      <c r="D49" s="41">
        <f>B49+C49</f>
        <v>30000000</v>
      </c>
    </row>
    <row r="50" spans="1:4" s="11" customFormat="1">
      <c r="A50" s="24" t="s">
        <v>50</v>
      </c>
      <c r="B50" s="25">
        <v>0</v>
      </c>
      <c r="C50" s="41">
        <v>29000000</v>
      </c>
      <c r="D50" s="41">
        <f>B50+C50</f>
        <v>29000000</v>
      </c>
    </row>
    <row r="51" spans="1:4" ht="14.25">
      <c r="A51" s="56" t="s">
        <v>29</v>
      </c>
      <c r="B51" s="57"/>
      <c r="C51" s="58"/>
      <c r="D51" s="59"/>
    </row>
    <row r="52" spans="1:4" ht="25.5">
      <c r="A52" s="13" t="s">
        <v>26</v>
      </c>
      <c r="B52" s="14">
        <f>B53+B56</f>
        <v>26005840</v>
      </c>
      <c r="C52" s="14">
        <f t="shared" ref="C52:D52" si="16">C53+C56</f>
        <v>-571700</v>
      </c>
      <c r="D52" s="15">
        <f t="shared" si="16"/>
        <v>25434140</v>
      </c>
    </row>
    <row r="53" spans="1:4">
      <c r="A53" s="1" t="s">
        <v>27</v>
      </c>
      <c r="B53" s="5">
        <f>B54+B55</f>
        <v>590200</v>
      </c>
      <c r="C53" s="5">
        <f t="shared" ref="C53:D53" si="17">C54+C55</f>
        <v>-571700</v>
      </c>
      <c r="D53" s="8">
        <f t="shared" si="17"/>
        <v>18500</v>
      </c>
    </row>
    <row r="54" spans="1:4">
      <c r="A54" s="2" t="s">
        <v>30</v>
      </c>
      <c r="B54" s="6">
        <v>18500</v>
      </c>
      <c r="C54" s="48">
        <v>0</v>
      </c>
      <c r="D54" s="41">
        <f>B54+C54</f>
        <v>18500</v>
      </c>
    </row>
    <row r="55" spans="1:4">
      <c r="A55" s="2" t="s">
        <v>31</v>
      </c>
      <c r="B55" s="6">
        <v>571700</v>
      </c>
      <c r="C55" s="48">
        <v>-571700</v>
      </c>
      <c r="D55" s="41">
        <f>B55+C55</f>
        <v>0</v>
      </c>
    </row>
    <row r="56" spans="1:4">
      <c r="A56" s="1" t="s">
        <v>32</v>
      </c>
      <c r="B56" s="5">
        <f>B57</f>
        <v>25415640</v>
      </c>
      <c r="C56" s="5">
        <f t="shared" ref="C56:D56" si="18">C57</f>
        <v>0</v>
      </c>
      <c r="D56" s="8">
        <f t="shared" si="18"/>
        <v>25415640</v>
      </c>
    </row>
    <row r="57" spans="1:4" ht="25.5">
      <c r="A57" s="2" t="s">
        <v>33</v>
      </c>
      <c r="B57" s="34">
        <v>25415640</v>
      </c>
      <c r="C57" s="49">
        <v>0</v>
      </c>
      <c r="D57" s="50">
        <f>B57+C57</f>
        <v>25415640</v>
      </c>
    </row>
    <row r="58" spans="1:4">
      <c r="A58" s="29" t="s">
        <v>56</v>
      </c>
      <c r="B58" s="15">
        <f>B7+B13+B23+B26+B31+B38+B47+B52</f>
        <v>943456861.63999999</v>
      </c>
      <c r="C58" s="15">
        <f t="shared" ref="C58:D58" si="19">C7+C13+C23+C26+C31+C38+C47+C52</f>
        <v>67956485.680000007</v>
      </c>
      <c r="D58" s="15">
        <f t="shared" si="19"/>
        <v>1011413347.3200001</v>
      </c>
    </row>
    <row r="59" spans="1:4">
      <c r="A59" s="30" t="s">
        <v>57</v>
      </c>
      <c r="B59" s="25"/>
      <c r="C59" s="25"/>
      <c r="D59" s="25"/>
    </row>
    <row r="60" spans="1:4" s="11" customFormat="1">
      <c r="A60" s="30" t="s">
        <v>58</v>
      </c>
      <c r="B60" s="25">
        <f>B44+B46</f>
        <v>153599256.16</v>
      </c>
      <c r="C60" s="25">
        <f t="shared" ref="C60:D60" si="20">C44+C46</f>
        <v>0</v>
      </c>
      <c r="D60" s="25">
        <f t="shared" si="20"/>
        <v>153599256.16</v>
      </c>
    </row>
    <row r="61" spans="1:4" s="11" customFormat="1">
      <c r="A61" s="30" t="s">
        <v>59</v>
      </c>
      <c r="B61" s="25">
        <f>B58-B60</f>
        <v>789857605.48000002</v>
      </c>
      <c r="C61" s="25">
        <f t="shared" ref="C61:D61" si="21">C58-C60</f>
        <v>67956485.680000007</v>
      </c>
      <c r="D61" s="25">
        <f t="shared" si="21"/>
        <v>857814091.16000009</v>
      </c>
    </row>
    <row r="62" spans="1:4">
      <c r="A62" s="31" t="s">
        <v>60</v>
      </c>
      <c r="B62" s="8">
        <f>[1]Table1!$B$26</f>
        <v>102062700</v>
      </c>
      <c r="C62" s="51">
        <f>[1]Table1!$C$26</f>
        <v>3515920</v>
      </c>
      <c r="D62" s="51">
        <f>B62+C62</f>
        <v>105578620</v>
      </c>
    </row>
    <row r="63" spans="1:4">
      <c r="A63" s="32" t="s">
        <v>61</v>
      </c>
      <c r="B63" s="25" t="s">
        <v>0</v>
      </c>
      <c r="C63" s="41"/>
      <c r="D63" s="41"/>
    </row>
    <row r="64" spans="1:4" ht="13.5" thickBot="1">
      <c r="A64" s="33" t="s">
        <v>59</v>
      </c>
      <c r="B64" s="40">
        <f>[1]Table1!$B$26</f>
        <v>102062700</v>
      </c>
      <c r="C64" s="39">
        <f>[1]Table1!$C$26</f>
        <v>3515920</v>
      </c>
      <c r="D64" s="39">
        <f>B64+C64</f>
        <v>105578620</v>
      </c>
    </row>
    <row r="65" spans="1:4">
      <c r="A65" s="35" t="s">
        <v>62</v>
      </c>
      <c r="B65" s="42">
        <f>B58+B62</f>
        <v>1045519561.64</v>
      </c>
      <c r="C65" s="42">
        <f t="shared" ref="C65:D65" si="22">C58+C62</f>
        <v>71472405.680000007</v>
      </c>
      <c r="D65" s="43">
        <f t="shared" si="22"/>
        <v>1116991967.3200002</v>
      </c>
    </row>
    <row r="66" spans="1:4">
      <c r="A66" s="36" t="s">
        <v>57</v>
      </c>
      <c r="B66" s="41"/>
      <c r="C66" s="41"/>
      <c r="D66" s="44"/>
    </row>
    <row r="67" spans="1:4">
      <c r="A67" s="36" t="s">
        <v>58</v>
      </c>
      <c r="B67" s="41">
        <f>B60</f>
        <v>153599256.16</v>
      </c>
      <c r="C67" s="41">
        <f t="shared" ref="C67:D67" si="23">C60</f>
        <v>0</v>
      </c>
      <c r="D67" s="44">
        <f t="shared" si="23"/>
        <v>153599256.16</v>
      </c>
    </row>
    <row r="68" spans="1:4" ht="13.5" thickBot="1">
      <c r="A68" s="37" t="s">
        <v>59</v>
      </c>
      <c r="B68" s="45">
        <f>B61+B64</f>
        <v>891920305.48000002</v>
      </c>
      <c r="C68" s="45">
        <f t="shared" ref="C68:D68" si="24">C61+C64</f>
        <v>71472405.680000007</v>
      </c>
      <c r="D68" s="46">
        <f t="shared" si="24"/>
        <v>963392711.16000009</v>
      </c>
    </row>
  </sheetData>
  <mergeCells count="6">
    <mergeCell ref="A2:B2"/>
    <mergeCell ref="A4:B4"/>
    <mergeCell ref="A3:D3"/>
    <mergeCell ref="A51:D51"/>
    <mergeCell ref="A12:D12"/>
    <mergeCell ref="A6:D6"/>
  </mergeCells>
  <pageMargins left="0.39370078740157483" right="0.39370078740157483" top="0.39370078740157483" bottom="0.59055118110236227" header="0.31496062992125984" footer="0.31496062992125984"/>
  <pageSetup paperSize="9" scale="70" fitToHeight="2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2016-06-01T07:03:34Z</dcterms:modified>
</cp:coreProperties>
</file>